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4"/>
  </bookViews>
  <sheets>
    <sheet name="1кв" sheetId="27" r:id="rId1"/>
    <sheet name="2кв" sheetId="28" r:id="rId2"/>
    <sheet name="3кв" sheetId="29" r:id="rId3"/>
    <sheet name="4кв" sheetId="30" r:id="rId4"/>
    <sheet name="отчет" sheetId="31" r:id="rId5"/>
  </sheets>
  <definedNames>
    <definedName name="_xlnm.Print_Area" localSheetId="0">'1кв'!$A$1:$E$45</definedName>
    <definedName name="_xlnm.Print_Area" localSheetId="1">'2кв'!$A$1:$E$46</definedName>
    <definedName name="_xlnm.Print_Area" localSheetId="2">'3кв'!$A$1:$E$45</definedName>
    <definedName name="_xlnm.Print_Area" localSheetId="3">'4кв'!$A$1:$E$48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21" i="31" l="1"/>
  <c r="C19" i="31"/>
  <c r="C18" i="31"/>
  <c r="C17" i="31"/>
  <c r="C14" i="31"/>
  <c r="C12" i="31"/>
  <c r="C13" i="31"/>
  <c r="C11" i="31"/>
  <c r="C8" i="31"/>
  <c r="C6" i="31"/>
  <c r="C27" i="31"/>
  <c r="C15" i="31"/>
  <c r="C9" i="31"/>
  <c r="C22" i="31" l="1"/>
  <c r="B43" i="30" l="1"/>
  <c r="E28" i="30"/>
  <c r="E23" i="30"/>
  <c r="E22" i="30"/>
  <c r="B47" i="30" s="1"/>
  <c r="B48" i="30" l="1"/>
  <c r="E21" i="29"/>
  <c r="B45" i="29"/>
  <c r="B40" i="29"/>
  <c r="B40" i="28"/>
  <c r="E22" i="29" l="1"/>
  <c r="E25" i="29" l="1"/>
  <c r="B44" i="29" s="1"/>
  <c r="B41" i="28"/>
  <c r="E25" i="28"/>
  <c r="E24" i="28"/>
  <c r="E22" i="28" l="1"/>
  <c r="E21" i="28"/>
  <c r="E27" i="28" s="1"/>
  <c r="B45" i="28" s="1"/>
  <c r="B46" i="28" s="1"/>
  <c r="E26" i="27" l="1"/>
  <c r="E23" i="27" l="1"/>
  <c r="E22" i="27" l="1"/>
  <c r="E21" i="27"/>
  <c r="B44" i="27" l="1"/>
  <c r="B45" i="27" l="1"/>
</calcChain>
</file>

<file path=xl/sharedStrings.xml><?xml version="1.0" encoding="utf-8"?>
<sst xmlns="http://schemas.openxmlformats.org/spreadsheetml/2006/main" count="262" uniqueCount="105">
  <si>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</si>
  <si>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</si>
  <si>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</si>
  <si>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</si>
  <si>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</si>
  <si>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</si>
  <si>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</si>
  <si>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</si>
  <si>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</si>
  <si>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</si>
  <si>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</si>
  <si>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</si>
  <si>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</si>
  <si>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</si>
  <si>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</si>
  <si>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</si>
  <si>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</si>
  <si>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</si>
  <si>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</si>
  <si>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</si>
  <si>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</si>
  <si>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</si>
  <si>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</si>
  <si>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</si>
  <si>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</si>
  <si>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</si>
  <si>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</si>
  <si>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</si>
  <si>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</si>
  <si>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</si>
  <si>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г. Россошь, ул. Островского, д. 89</t>
  </si>
  <si>
    <t>Общая площадь квартир - 1147,3</t>
  </si>
  <si>
    <t xml:space="preserve">  </t>
  </si>
  <si>
    <t>Расходы по ремонту и содержанию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</si>
  <si>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Зорецкого Дмитрия Ивановича</t>
    </r>
  </si>
  <si>
    <r>
      <t>являющегося собственником квартир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№2 от 31.07.2017г.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</si>
  <si>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01.08.2017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</si>
  <si>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№89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Островского</t>
    </r>
  </si>
  <si>
    <t>ИТОГО, руб.</t>
  </si>
  <si>
    <t>Заказчик - Собственники МКД, в лице председателя совета МКД Зорецкого Д.И.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</si>
  <si>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</si>
  <si>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</si>
  <si>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</si>
  <si>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</si>
  <si>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</si>
  <si>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1 квартал</t>
  </si>
  <si>
    <t>Исполнитель - ООО ЖКХ "Локомотив", в лице директора  Бовкун А.А.</t>
  </si>
  <si>
    <t>Предъявлено 76685,52</t>
  </si>
  <si>
    <t>за 1 квартал 2024 года</t>
  </si>
  <si>
    <t>31.03.2024 г.</t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</si>
  <si>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</si>
  <si>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</si>
  <si>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шестьдесят шесть тысяч семьдесят два рубля 14 копеек.</t>
  </si>
  <si>
    <t>за 2 квартал 2024 года</t>
  </si>
  <si>
    <t>30.06.2024 г.</t>
  </si>
  <si>
    <r>
      <t>являющегося собственником квартир</t>
    </r>
    <r>
      <rPr>
        <u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№7 от 20.06.2024г.</t>
    </r>
  </si>
  <si>
    <t>Заказчик - Собственники МКД, в лице председателя совета МКД Поздняковой О.С.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</si>
  <si>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Поздняковой Ольги Сергеевны</t>
    </r>
  </si>
  <si>
    <t>2 квартал</t>
  </si>
  <si>
    <t>Засыпка ямы и кладка брусчатки (кв.6)</t>
  </si>
  <si>
    <t>Ремонт бортика песочницы, частичное подкрашивание стоек на песочнице (кв.13)</t>
  </si>
  <si>
    <t>июнь</t>
  </si>
  <si>
    <t>ч/ч</t>
  </si>
  <si>
    <t xml:space="preserve">           2. Всего за период с "01" 04 2024 г. по "30" 06 2024 г. выполнено работ (оказано услуг) на общую сумму шестьдесят восемь тысяч пятьсот шестьдесят пять рублей 92 копейки.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</si>
  <si>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</si>
  <si>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</si>
  <si>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</si>
  <si>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шестьдесят девять тысяч семьсот сорок два рубля 44 копейки.</t>
  </si>
  <si>
    <t>Предъявлено 83672,61</t>
  </si>
  <si>
    <t>за 4 квартал 2024 года</t>
  </si>
  <si>
    <t>31.12.2024 г.</t>
  </si>
  <si>
    <t>4 квартал</t>
  </si>
  <si>
    <t>Оборудование укрытия в подвале (смета)</t>
  </si>
  <si>
    <t>Ремонт ХВС в подвале (смета)</t>
  </si>
  <si>
    <t>октябрь</t>
  </si>
  <si>
    <t>декабрь</t>
  </si>
  <si>
    <t xml:space="preserve">           2. Всего за период с "01" 10 2024 г. по "31" 12 2024 г. выполнено работ (оказано услуг) на общую сумму сто девятнадцать тысяч восемьдесят четыре рубля 23 копейки.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</si>
  <si>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</si>
  <si>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</si>
  <si>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</si>
  <si>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</si>
  <si>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</si>
  <si>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</si>
  <si>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</si>
  <si>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</si>
  <si>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</si>
  <si>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</si>
  <si>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</si>
  <si>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</si>
  <si>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</si>
  <si>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</si>
  <si>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</si>
  <si>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</si>
  <si>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</si>
  <si>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</si>
  <si>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</si>
  <si>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год.</t>
  </si>
  <si>
    <t>Предложение по структуре тарифа на 2025 год.</t>
  </si>
  <si>
    <t>_____________________________________________</t>
  </si>
  <si>
    <t>по ж.д. ул. Островского, д. 89</t>
  </si>
  <si>
    <t>Начислено всего 320716,26</t>
  </si>
  <si>
    <t>Непредвиденные работы 14 ч/ч</t>
  </si>
  <si>
    <t xml:space="preserve">   * Корректировка расходов по договору с ОАО "Газпром газораспределения Воронеж" (по статье содержание МКД)</t>
  </si>
  <si>
    <t xml:space="preserve">   * Оборудование укрытия в подвале (смета)</t>
  </si>
  <si>
    <t xml:space="preserve">   * Ремонт ХВС в подвале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</si>
</sst>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64" fontId="4" fillId="2" borderId="3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7" fillId="0" borderId="1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18" fillId="0" borderId="4" xfId="0" applyFont="1" applyBorder="1" applyAlignment="1">
      <alignment wrapText="1"/>
    </xf>
    <xf numFmtId="0" fontId="13" fillId="0" borderId="4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9" fillId="0" borderId="0" xfId="0" applyFont="1"/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43" fontId="19" fillId="0" borderId="0" xfId="0" applyNumberFormat="1" applyFont="1"/>
    <xf numFmtId="49" fontId="3" fillId="0" borderId="3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3" fontId="3" fillId="0" borderId="0" xfId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2" xfId="1" applyFont="1" applyBorder="1" applyAlignment="1">
      <alignment horizontal="left"/>
    </xf>
    <xf numFmtId="164" fontId="3" fillId="0" borderId="0" xfId="1" applyNumberFormat="1" applyFont="1" applyBorder="1" applyAlignment="1">
      <alignment horizontal="center" wrapText="1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SheetLayoutView="100" workbookViewId="0">
      <selection activeCell="A24" sqref="A2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8.2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48</v>
      </c>
      <c r="B3" s="42"/>
      <c r="C3" s="42"/>
      <c r="D3" s="42"/>
      <c r="E3" s="42"/>
    </row>
    <row r="4" spans="1:5" s="1" customFormat="1" ht="15.75" x14ac:dyDescent="0.25">
      <c r="A4" s="19" t="s">
        <v>13</v>
      </c>
      <c r="B4" s="20"/>
      <c r="C4" s="20"/>
      <c r="D4" s="23"/>
      <c r="E4" s="22" t="s">
        <v>49</v>
      </c>
    </row>
    <row r="5" spans="1:5" ht="35.25" customHeight="1" x14ac:dyDescent="0.25">
      <c r="A5" s="38" t="s">
        <v>0</v>
      </c>
      <c r="B5" s="38"/>
      <c r="C5" s="38"/>
      <c r="D5" s="38"/>
      <c r="E5" s="38"/>
    </row>
    <row r="6" spans="1:5" ht="13.9" customHeight="1" x14ac:dyDescent="0.25">
      <c r="A6" s="43" t="s">
        <v>30</v>
      </c>
      <c r="B6" s="43"/>
      <c r="C6" s="43"/>
      <c r="D6" s="43"/>
      <c r="E6" s="43"/>
    </row>
    <row r="7" spans="1:5" ht="15.75" customHeight="1" x14ac:dyDescent="0.25">
      <c r="A7" s="44" t="s">
        <v>1</v>
      </c>
      <c r="B7" s="44"/>
      <c r="C7" s="44"/>
      <c r="D7" s="44"/>
      <c r="E7" s="44"/>
    </row>
    <row r="8" spans="1:5" ht="13.9" customHeight="1" x14ac:dyDescent="0.25">
      <c r="A8" s="38" t="s">
        <v>34</v>
      </c>
      <c r="B8" s="38"/>
      <c r="C8" s="38"/>
      <c r="D8" s="38"/>
      <c r="E8" s="38"/>
    </row>
    <row r="9" spans="1:5" ht="26.25" customHeight="1" x14ac:dyDescent="0.25">
      <c r="A9" s="45" t="s">
        <v>14</v>
      </c>
      <c r="B9" s="46"/>
      <c r="C9" s="46"/>
      <c r="D9" s="46"/>
      <c r="E9" s="46"/>
    </row>
    <row r="10" spans="1:5" ht="30.75" customHeight="1" x14ac:dyDescent="0.25">
      <c r="A10" s="38" t="s">
        <v>35</v>
      </c>
      <c r="B10" s="38"/>
      <c r="C10" s="38"/>
      <c r="D10" s="38"/>
      <c r="E10" s="38"/>
    </row>
    <row r="11" spans="1:5" ht="14.25" customHeight="1" x14ac:dyDescent="0.25">
      <c r="A11" s="44" t="s">
        <v>15</v>
      </c>
      <c r="B11" s="47"/>
      <c r="C11" s="47"/>
      <c r="D11" s="47"/>
      <c r="E11" s="47"/>
    </row>
    <row r="12" spans="1:5" ht="13.9" customHeight="1" x14ac:dyDescent="0.25">
      <c r="A12" s="38" t="s">
        <v>22</v>
      </c>
      <c r="B12" s="38"/>
      <c r="C12" s="38"/>
      <c r="D12" s="38"/>
      <c r="E12" s="38"/>
    </row>
    <row r="13" spans="1:5" ht="21" customHeight="1" x14ac:dyDescent="0.25">
      <c r="A13" s="44" t="s">
        <v>2</v>
      </c>
      <c r="B13" s="47"/>
      <c r="C13" s="47"/>
      <c r="D13" s="47"/>
      <c r="E13" s="47"/>
    </row>
    <row r="14" spans="1:5" ht="14.25" customHeight="1" x14ac:dyDescent="0.25">
      <c r="A14" s="38" t="s">
        <v>44</v>
      </c>
      <c r="B14" s="38"/>
      <c r="C14" s="38"/>
      <c r="D14" s="38"/>
      <c r="E14" s="38"/>
    </row>
    <row r="15" spans="1:5" ht="13.9" customHeight="1" x14ac:dyDescent="0.25">
      <c r="A15" s="44" t="s">
        <v>16</v>
      </c>
      <c r="B15" s="47"/>
      <c r="C15" s="47"/>
      <c r="D15" s="47"/>
      <c r="E15" s="47"/>
    </row>
    <row r="16" spans="1:5" ht="32.25" customHeight="1" x14ac:dyDescent="0.25">
      <c r="A16" s="38" t="s">
        <v>17</v>
      </c>
      <c r="B16" s="38"/>
      <c r="C16" s="38"/>
      <c r="D16" s="38"/>
      <c r="E16" s="38"/>
    </row>
    <row r="17" spans="1:7" ht="58.15" customHeight="1" x14ac:dyDescent="0.25">
      <c r="A17" s="38" t="s">
        <v>36</v>
      </c>
      <c r="B17" s="38"/>
      <c r="C17" s="38"/>
      <c r="D17" s="38"/>
      <c r="E17" s="38"/>
    </row>
    <row r="18" spans="1:7" ht="36.75" customHeight="1" x14ac:dyDescent="0.25">
      <c r="A18" s="49" t="s">
        <v>37</v>
      </c>
      <c r="B18" s="49"/>
      <c r="C18" s="49"/>
      <c r="D18" s="49"/>
      <c r="E18" s="49"/>
    </row>
    <row r="19" spans="1:7" x14ac:dyDescent="0.25">
      <c r="A19" s="49"/>
      <c r="B19" s="49"/>
      <c r="C19" s="49"/>
      <c r="D19" s="49"/>
      <c r="E19" s="49"/>
      <c r="F19" s="2">
        <v>1147.3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8" t="s">
        <v>43</v>
      </c>
      <c r="B21" s="7" t="s">
        <v>41</v>
      </c>
      <c r="C21" s="3" t="s">
        <v>4</v>
      </c>
      <c r="D21" s="3">
        <v>14.08</v>
      </c>
      <c r="E21" s="6">
        <f>D21*F19*G19</f>
        <v>48461.951999999997</v>
      </c>
    </row>
    <row r="22" spans="1:7" x14ac:dyDescent="0.25">
      <c r="A22" s="5" t="s">
        <v>42</v>
      </c>
      <c r="B22" s="7" t="s">
        <v>23</v>
      </c>
      <c r="C22" s="3" t="s">
        <v>4</v>
      </c>
      <c r="D22" s="3">
        <v>4.3600000000000003</v>
      </c>
      <c r="E22" s="6">
        <f>D22*F19*G19</f>
        <v>15006.684000000001</v>
      </c>
    </row>
    <row r="23" spans="1:7" x14ac:dyDescent="0.25">
      <c r="A23" s="5" t="s">
        <v>24</v>
      </c>
      <c r="B23" s="7" t="s">
        <v>45</v>
      </c>
      <c r="C23" s="3" t="s">
        <v>25</v>
      </c>
      <c r="D23" s="3"/>
      <c r="E23" s="6">
        <f>1299+300</f>
        <v>1599</v>
      </c>
    </row>
    <row r="24" spans="1:7" s="29" customFormat="1" ht="60" x14ac:dyDescent="0.25">
      <c r="A24" s="25" t="s">
        <v>50</v>
      </c>
      <c r="B24" s="26" t="s">
        <v>51</v>
      </c>
      <c r="C24" s="27" t="s">
        <v>25</v>
      </c>
      <c r="D24" s="27"/>
      <c r="E24" s="28">
        <v>1004.5</v>
      </c>
    </row>
    <row r="25" spans="1:7" x14ac:dyDescent="0.25">
      <c r="A25" s="5"/>
      <c r="B25" s="7"/>
      <c r="C25" s="3"/>
      <c r="D25" s="3"/>
      <c r="E25" s="6"/>
    </row>
    <row r="26" spans="1:7" s="11" customFormat="1" ht="15.75" x14ac:dyDescent="0.25">
      <c r="A26" s="17" t="s">
        <v>38</v>
      </c>
      <c r="B26" s="8"/>
      <c r="C26" s="9"/>
      <c r="D26" s="9"/>
      <c r="E26" s="10">
        <f>SUM(E21:E25)</f>
        <v>66072.135999999999</v>
      </c>
    </row>
    <row r="27" spans="1:7" ht="30.75" customHeight="1" x14ac:dyDescent="0.25">
      <c r="A27" s="50" t="s">
        <v>52</v>
      </c>
      <c r="B27" s="50"/>
      <c r="C27" s="50"/>
      <c r="D27" s="50"/>
      <c r="E27" s="50"/>
    </row>
    <row r="28" spans="1:7" ht="30.75" customHeight="1" x14ac:dyDescent="0.25">
      <c r="A28" s="38" t="s">
        <v>21</v>
      </c>
      <c r="B28" s="38"/>
      <c r="C28" s="38"/>
      <c r="D28" s="38"/>
      <c r="E28" s="38"/>
    </row>
    <row r="29" spans="1:7" x14ac:dyDescent="0.25">
      <c r="A29" s="38" t="s">
        <v>20</v>
      </c>
      <c r="B29" s="38"/>
      <c r="C29" s="38"/>
      <c r="D29" s="38"/>
      <c r="E29" s="38"/>
    </row>
    <row r="30" spans="1:7" ht="32.25" customHeight="1" x14ac:dyDescent="0.25">
      <c r="A30" s="38" t="s">
        <v>26</v>
      </c>
      <c r="B30" s="38"/>
      <c r="C30" s="38"/>
      <c r="D30" s="38"/>
      <c r="E30" s="38"/>
    </row>
    <row r="31" spans="1:7" x14ac:dyDescent="0.25">
      <c r="A31" s="48" t="s">
        <v>5</v>
      </c>
      <c r="B31" s="48"/>
      <c r="C31" s="48"/>
      <c r="D31" s="48"/>
      <c r="E31" s="48"/>
    </row>
    <row r="32" spans="1:7" x14ac:dyDescent="0.25">
      <c r="A32" s="38" t="s">
        <v>18</v>
      </c>
      <c r="B32" s="38"/>
      <c r="C32" s="38"/>
      <c r="D32" s="38"/>
      <c r="E32" s="38"/>
    </row>
    <row r="33" spans="1:5" x14ac:dyDescent="0.25">
      <c r="A33" s="51" t="s">
        <v>46</v>
      </c>
      <c r="B33" s="51"/>
      <c r="C33" s="51"/>
      <c r="D33" s="51"/>
      <c r="E33" s="51"/>
    </row>
    <row r="34" spans="1:5" x14ac:dyDescent="0.25">
      <c r="B34" s="52" t="s">
        <v>19</v>
      </c>
      <c r="C34" s="52"/>
      <c r="D34" s="52"/>
      <c r="E34" s="4" t="s">
        <v>6</v>
      </c>
    </row>
    <row r="35" spans="1:5" x14ac:dyDescent="0.25">
      <c r="A35" s="21"/>
      <c r="B35" s="21"/>
      <c r="C35" s="21"/>
      <c r="D35" s="21"/>
      <c r="E35" s="21"/>
    </row>
    <row r="36" spans="1:5" x14ac:dyDescent="0.25">
      <c r="A36" s="51" t="s">
        <v>39</v>
      </c>
      <c r="B36" s="51"/>
      <c r="C36" s="51"/>
      <c r="D36" s="51"/>
      <c r="E36" s="51"/>
    </row>
    <row r="37" spans="1:5" x14ac:dyDescent="0.25">
      <c r="B37" s="52" t="s">
        <v>19</v>
      </c>
      <c r="C37" s="52"/>
      <c r="D37" s="52"/>
      <c r="E37" s="4" t="s">
        <v>6</v>
      </c>
    </row>
    <row r="38" spans="1:5" x14ac:dyDescent="0.25">
      <c r="A38" s="16" t="s">
        <v>31</v>
      </c>
    </row>
    <row r="39" spans="1:5" x14ac:dyDescent="0.25">
      <c r="A39" s="11" t="s">
        <v>27</v>
      </c>
    </row>
    <row r="40" spans="1:5" x14ac:dyDescent="0.25">
      <c r="A40" s="2" t="s">
        <v>40</v>
      </c>
      <c r="B40" s="12">
        <v>144289.19</v>
      </c>
    </row>
    <row r="41" spans="1:5" ht="15.75" x14ac:dyDescent="0.25">
      <c r="A41" s="13" t="s">
        <v>47</v>
      </c>
      <c r="B41" s="14"/>
    </row>
    <row r="42" spans="1:5" x14ac:dyDescent="0.25">
      <c r="A42" s="2" t="s">
        <v>28</v>
      </c>
      <c r="B42" s="14">
        <v>74274.820000000007</v>
      </c>
    </row>
    <row r="43" spans="1:5" x14ac:dyDescent="0.25">
      <c r="B43" s="14"/>
    </row>
    <row r="44" spans="1:5" x14ac:dyDescent="0.25">
      <c r="A44" s="2" t="s">
        <v>33</v>
      </c>
      <c r="B44" s="14">
        <f>E26</f>
        <v>66072.135999999999</v>
      </c>
    </row>
    <row r="45" spans="1:5" x14ac:dyDescent="0.25">
      <c r="A45" s="15" t="s">
        <v>29</v>
      </c>
      <c r="B45" s="12">
        <f>B40+B42-B44</f>
        <v>152491.87400000001</v>
      </c>
      <c r="D45" s="2" t="s">
        <v>32</v>
      </c>
    </row>
    <row r="48" spans="1:5" x14ac:dyDescent="0.25">
      <c r="B48" s="2">
        <v>144289.19</v>
      </c>
    </row>
  </sheetData>
  <mergeCells count="28">
    <mergeCell ref="A32:E32"/>
    <mergeCell ref="A33:E33"/>
    <mergeCell ref="B34:D34"/>
    <mergeCell ref="A36:E36"/>
    <mergeCell ref="B37:D37"/>
    <mergeCell ref="A31:E31"/>
    <mergeCell ref="A13:E13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12:E12"/>
    <mergeCell ref="A1:E1"/>
    <mergeCell ref="A2:E2"/>
    <mergeCell ref="A3:E3"/>
    <mergeCell ref="A5:E5"/>
    <mergeCell ref="A6:E6"/>
    <mergeCell ref="A7:E7"/>
    <mergeCell ref="A8:E8"/>
    <mergeCell ref="A9:E9"/>
    <mergeCell ref="A10:E10"/>
    <mergeCell ref="A11:E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view="pageBreakPreview" topLeftCell="A19" zoomScaleSheetLayoutView="100" workbookViewId="0">
      <selection activeCell="B44" sqref="B44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8.2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53</v>
      </c>
      <c r="B3" s="42"/>
      <c r="C3" s="42"/>
      <c r="D3" s="42"/>
      <c r="E3" s="42"/>
    </row>
    <row r="4" spans="1:5" s="1" customFormat="1" ht="15.75" x14ac:dyDescent="0.25">
      <c r="A4" s="19" t="s">
        <v>13</v>
      </c>
      <c r="B4" s="20"/>
      <c r="C4" s="20"/>
      <c r="D4" s="23"/>
      <c r="E4" s="22" t="s">
        <v>54</v>
      </c>
    </row>
    <row r="5" spans="1:5" ht="35.25" customHeight="1" x14ac:dyDescent="0.25">
      <c r="A5" s="38" t="s">
        <v>0</v>
      </c>
      <c r="B5" s="38"/>
      <c r="C5" s="38"/>
      <c r="D5" s="38"/>
      <c r="E5" s="38"/>
    </row>
    <row r="6" spans="1:5" ht="13.9" customHeight="1" x14ac:dyDescent="0.25">
      <c r="A6" s="43" t="s">
        <v>30</v>
      </c>
      <c r="B6" s="43"/>
      <c r="C6" s="43"/>
      <c r="D6" s="43"/>
      <c r="E6" s="43"/>
    </row>
    <row r="7" spans="1:5" ht="15.75" customHeight="1" x14ac:dyDescent="0.25">
      <c r="A7" s="44" t="s">
        <v>1</v>
      </c>
      <c r="B7" s="44"/>
      <c r="C7" s="44"/>
      <c r="D7" s="44"/>
      <c r="E7" s="44"/>
    </row>
    <row r="8" spans="1:5" ht="13.9" customHeight="1" x14ac:dyDescent="0.25">
      <c r="A8" s="38" t="s">
        <v>57</v>
      </c>
      <c r="B8" s="38"/>
      <c r="C8" s="38"/>
      <c r="D8" s="38"/>
      <c r="E8" s="38"/>
    </row>
    <row r="9" spans="1:5" ht="26.25" customHeight="1" x14ac:dyDescent="0.25">
      <c r="A9" s="45" t="s">
        <v>14</v>
      </c>
      <c r="B9" s="46"/>
      <c r="C9" s="46"/>
      <c r="D9" s="46"/>
      <c r="E9" s="46"/>
    </row>
    <row r="10" spans="1:5" ht="30.75" customHeight="1" x14ac:dyDescent="0.25">
      <c r="A10" s="38" t="s">
        <v>55</v>
      </c>
      <c r="B10" s="38"/>
      <c r="C10" s="38"/>
      <c r="D10" s="38"/>
      <c r="E10" s="38"/>
    </row>
    <row r="11" spans="1:5" ht="14.25" customHeight="1" x14ac:dyDescent="0.25">
      <c r="A11" s="44" t="s">
        <v>15</v>
      </c>
      <c r="B11" s="47"/>
      <c r="C11" s="47"/>
      <c r="D11" s="47"/>
      <c r="E11" s="47"/>
    </row>
    <row r="12" spans="1:5" ht="13.9" customHeight="1" x14ac:dyDescent="0.25">
      <c r="A12" s="38" t="s">
        <v>22</v>
      </c>
      <c r="B12" s="38"/>
      <c r="C12" s="38"/>
      <c r="D12" s="38"/>
      <c r="E12" s="38"/>
    </row>
    <row r="13" spans="1:5" x14ac:dyDescent="0.25">
      <c r="A13" s="44" t="s">
        <v>2</v>
      </c>
      <c r="B13" s="47"/>
      <c r="C13" s="47"/>
      <c r="D13" s="47"/>
      <c r="E13" s="47"/>
    </row>
    <row r="14" spans="1:5" ht="14.25" customHeight="1" x14ac:dyDescent="0.25">
      <c r="A14" s="38" t="s">
        <v>44</v>
      </c>
      <c r="B14" s="38"/>
      <c r="C14" s="38"/>
      <c r="D14" s="38"/>
      <c r="E14" s="38"/>
    </row>
    <row r="15" spans="1:5" ht="13.9" customHeight="1" x14ac:dyDescent="0.25">
      <c r="A15" s="44" t="s">
        <v>16</v>
      </c>
      <c r="B15" s="47"/>
      <c r="C15" s="47"/>
      <c r="D15" s="47"/>
      <c r="E15" s="47"/>
    </row>
    <row r="16" spans="1:5" ht="32.25" customHeight="1" x14ac:dyDescent="0.25">
      <c r="A16" s="38" t="s">
        <v>17</v>
      </c>
      <c r="B16" s="38"/>
      <c r="C16" s="38"/>
      <c r="D16" s="38"/>
      <c r="E16" s="38"/>
    </row>
    <row r="17" spans="1:7" ht="58.15" customHeight="1" x14ac:dyDescent="0.25">
      <c r="A17" s="38" t="s">
        <v>36</v>
      </c>
      <c r="B17" s="38"/>
      <c r="C17" s="38"/>
      <c r="D17" s="38"/>
      <c r="E17" s="38"/>
    </row>
    <row r="18" spans="1:7" ht="36.75" customHeight="1" x14ac:dyDescent="0.25">
      <c r="A18" s="49" t="s">
        <v>37</v>
      </c>
      <c r="B18" s="49"/>
      <c r="C18" s="49"/>
      <c r="D18" s="49"/>
      <c r="E18" s="49"/>
    </row>
    <row r="19" spans="1:7" x14ac:dyDescent="0.25">
      <c r="A19" s="49"/>
      <c r="B19" s="49"/>
      <c r="C19" s="49"/>
      <c r="D19" s="49"/>
      <c r="E19" s="49"/>
      <c r="F19" s="2">
        <v>1147.3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8" t="s">
        <v>43</v>
      </c>
      <c r="B21" s="7" t="s">
        <v>41</v>
      </c>
      <c r="C21" s="3" t="s">
        <v>4</v>
      </c>
      <c r="D21" s="3">
        <v>14.08</v>
      </c>
      <c r="E21" s="6">
        <f>D21*F19*G19</f>
        <v>48461.951999999997</v>
      </c>
    </row>
    <row r="22" spans="1:7" x14ac:dyDescent="0.25">
      <c r="A22" s="5" t="s">
        <v>42</v>
      </c>
      <c r="B22" s="7" t="s">
        <v>23</v>
      </c>
      <c r="C22" s="3" t="s">
        <v>4</v>
      </c>
      <c r="D22" s="3">
        <v>4.3600000000000003</v>
      </c>
      <c r="E22" s="6">
        <f>D22*F19*G19</f>
        <v>15006.684000000001</v>
      </c>
    </row>
    <row r="23" spans="1:7" x14ac:dyDescent="0.25">
      <c r="A23" s="5" t="s">
        <v>24</v>
      </c>
      <c r="B23" s="7" t="s">
        <v>58</v>
      </c>
      <c r="C23" s="3" t="s">
        <v>25</v>
      </c>
      <c r="D23" s="3"/>
      <c r="E23" s="6">
        <v>1456.3</v>
      </c>
    </row>
    <row r="24" spans="1:7" s="29" customFormat="1" ht="30" x14ac:dyDescent="0.25">
      <c r="A24" s="25" t="s">
        <v>59</v>
      </c>
      <c r="B24" s="26" t="s">
        <v>61</v>
      </c>
      <c r="C24" s="27" t="s">
        <v>62</v>
      </c>
      <c r="D24" s="27">
        <v>9</v>
      </c>
      <c r="E24" s="28">
        <f>D24*260.07</f>
        <v>2340.63</v>
      </c>
    </row>
    <row r="25" spans="1:7" s="29" customFormat="1" ht="45" x14ac:dyDescent="0.25">
      <c r="A25" s="25" t="s">
        <v>60</v>
      </c>
      <c r="B25" s="26" t="s">
        <v>61</v>
      </c>
      <c r="C25" s="27" t="s">
        <v>62</v>
      </c>
      <c r="D25" s="27">
        <v>5</v>
      </c>
      <c r="E25" s="28">
        <f>D25*260.07</f>
        <v>1300.3499999999999</v>
      </c>
    </row>
    <row r="26" spans="1:7" x14ac:dyDescent="0.25">
      <c r="A26" s="5"/>
      <c r="B26" s="7"/>
      <c r="C26" s="3"/>
      <c r="D26" s="3"/>
      <c r="E26" s="6"/>
    </row>
    <row r="27" spans="1:7" s="11" customFormat="1" ht="15.75" x14ac:dyDescent="0.25">
      <c r="A27" s="17" t="s">
        <v>38</v>
      </c>
      <c r="B27" s="8"/>
      <c r="C27" s="9"/>
      <c r="D27" s="9"/>
      <c r="E27" s="10">
        <f>SUM(E21:E26)</f>
        <v>68565.916000000012</v>
      </c>
    </row>
    <row r="28" spans="1:7" ht="30.75" customHeight="1" x14ac:dyDescent="0.25">
      <c r="A28" s="50" t="s">
        <v>63</v>
      </c>
      <c r="B28" s="50"/>
      <c r="C28" s="50"/>
      <c r="D28" s="50"/>
      <c r="E28" s="50"/>
    </row>
    <row r="29" spans="1:7" ht="30.75" customHeight="1" x14ac:dyDescent="0.25">
      <c r="A29" s="38" t="s">
        <v>21</v>
      </c>
      <c r="B29" s="38"/>
      <c r="C29" s="38"/>
      <c r="D29" s="38"/>
      <c r="E29" s="38"/>
    </row>
    <row r="30" spans="1:7" x14ac:dyDescent="0.25">
      <c r="A30" s="38" t="s">
        <v>20</v>
      </c>
      <c r="B30" s="38"/>
      <c r="C30" s="38"/>
      <c r="D30" s="38"/>
      <c r="E30" s="38"/>
    </row>
    <row r="31" spans="1:7" ht="32.25" customHeight="1" x14ac:dyDescent="0.25">
      <c r="A31" s="38" t="s">
        <v>26</v>
      </c>
      <c r="B31" s="38"/>
      <c r="C31" s="38"/>
      <c r="D31" s="38"/>
      <c r="E31" s="38"/>
    </row>
    <row r="32" spans="1:7" x14ac:dyDescent="0.25">
      <c r="A32" s="48" t="s">
        <v>5</v>
      </c>
      <c r="B32" s="48"/>
      <c r="C32" s="48"/>
      <c r="D32" s="48"/>
      <c r="E32" s="48"/>
    </row>
    <row r="33" spans="1:5" x14ac:dyDescent="0.25">
      <c r="A33" s="38" t="s">
        <v>18</v>
      </c>
      <c r="B33" s="38"/>
      <c r="C33" s="38"/>
      <c r="D33" s="38"/>
      <c r="E33" s="38"/>
    </row>
    <row r="34" spans="1:5" x14ac:dyDescent="0.25">
      <c r="A34" s="51" t="s">
        <v>46</v>
      </c>
      <c r="B34" s="51"/>
      <c r="C34" s="51"/>
      <c r="D34" s="51"/>
      <c r="E34" s="51"/>
    </row>
    <row r="35" spans="1:5" x14ac:dyDescent="0.25">
      <c r="B35" s="52" t="s">
        <v>19</v>
      </c>
      <c r="C35" s="52"/>
      <c r="D35" s="52"/>
      <c r="E35" s="4" t="s">
        <v>6</v>
      </c>
    </row>
    <row r="36" spans="1:5" x14ac:dyDescent="0.25">
      <c r="A36" s="24"/>
      <c r="B36" s="24"/>
      <c r="C36" s="24"/>
      <c r="D36" s="24"/>
      <c r="E36" s="24"/>
    </row>
    <row r="37" spans="1:5" x14ac:dyDescent="0.25">
      <c r="A37" s="51" t="s">
        <v>56</v>
      </c>
      <c r="B37" s="51"/>
      <c r="C37" s="51"/>
      <c r="D37" s="51"/>
      <c r="E37" s="51"/>
    </row>
    <row r="38" spans="1:5" x14ac:dyDescent="0.25">
      <c r="B38" s="52" t="s">
        <v>19</v>
      </c>
      <c r="C38" s="52"/>
      <c r="D38" s="52"/>
      <c r="E38" s="4" t="s">
        <v>6</v>
      </c>
    </row>
    <row r="39" spans="1:5" x14ac:dyDescent="0.25">
      <c r="A39" s="16" t="s">
        <v>31</v>
      </c>
    </row>
    <row r="40" spans="1:5" x14ac:dyDescent="0.25">
      <c r="A40" s="11" t="s">
        <v>27</v>
      </c>
      <c r="B40" s="2" t="e">
        <f>'2кв'!B46ъ</f>
        <v>#NAME?</v>
      </c>
    </row>
    <row r="41" spans="1:5" x14ac:dyDescent="0.25">
      <c r="A41" s="2" t="s">
        <v>40</v>
      </c>
      <c r="B41" s="12">
        <f>'1кв'!B45</f>
        <v>152491.87400000001</v>
      </c>
    </row>
    <row r="42" spans="1:5" ht="15.75" x14ac:dyDescent="0.25">
      <c r="A42" s="13" t="s">
        <v>47</v>
      </c>
      <c r="B42" s="14"/>
    </row>
    <row r="43" spans="1:5" x14ac:dyDescent="0.25">
      <c r="A43" s="2" t="s">
        <v>28</v>
      </c>
      <c r="B43" s="14">
        <v>76685.52</v>
      </c>
    </row>
    <row r="44" spans="1:5" x14ac:dyDescent="0.25">
      <c r="B44" s="14"/>
    </row>
    <row r="45" spans="1:5" x14ac:dyDescent="0.25">
      <c r="A45" s="2" t="s">
        <v>33</v>
      </c>
      <c r="B45" s="14">
        <f>E27</f>
        <v>68565.916000000012</v>
      </c>
    </row>
    <row r="46" spans="1:5" x14ac:dyDescent="0.25">
      <c r="A46" s="15" t="s">
        <v>29</v>
      </c>
      <c r="B46" s="12">
        <f>B41+B43-B45</f>
        <v>160611.478</v>
      </c>
      <c r="D46" s="2" t="s">
        <v>32</v>
      </c>
    </row>
  </sheetData>
  <mergeCells count="28">
    <mergeCell ref="A7:E7"/>
    <mergeCell ref="A1:E1"/>
    <mergeCell ref="A2:E2"/>
    <mergeCell ref="A3:E3"/>
    <mergeCell ref="A5:E5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4:E34"/>
    <mergeCell ref="B35:D35"/>
    <mergeCell ref="A37:E37"/>
    <mergeCell ref="B38:D38"/>
    <mergeCell ref="A28:E28"/>
    <mergeCell ref="A29:E29"/>
    <mergeCell ref="A30:E30"/>
    <mergeCell ref="A31:E31"/>
    <mergeCell ref="A32:E32"/>
    <mergeCell ref="A33:E3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view="pageBreakPreview" topLeftCell="A19" zoomScaleSheetLayoutView="100" workbookViewId="0">
      <selection activeCell="E22" sqref="E22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8.2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64</v>
      </c>
      <c r="B3" s="42"/>
      <c r="C3" s="42"/>
      <c r="D3" s="42"/>
      <c r="E3" s="42"/>
    </row>
    <row r="4" spans="1:5" s="1" customFormat="1" ht="15.75" x14ac:dyDescent="0.25">
      <c r="A4" s="19" t="s">
        <v>13</v>
      </c>
      <c r="B4" s="20"/>
      <c r="C4" s="20"/>
      <c r="D4" s="23"/>
      <c r="E4" s="22" t="s">
        <v>65</v>
      </c>
    </row>
    <row r="5" spans="1:5" ht="35.25" customHeight="1" x14ac:dyDescent="0.25">
      <c r="A5" s="38" t="s">
        <v>0</v>
      </c>
      <c r="B5" s="38"/>
      <c r="C5" s="38"/>
      <c r="D5" s="38"/>
      <c r="E5" s="38"/>
    </row>
    <row r="6" spans="1:5" ht="13.9" customHeight="1" x14ac:dyDescent="0.25">
      <c r="A6" s="43" t="s">
        <v>30</v>
      </c>
      <c r="B6" s="43"/>
      <c r="C6" s="43"/>
      <c r="D6" s="43"/>
      <c r="E6" s="43"/>
    </row>
    <row r="7" spans="1:5" ht="15.75" customHeight="1" x14ac:dyDescent="0.25">
      <c r="A7" s="44" t="s">
        <v>1</v>
      </c>
      <c r="B7" s="44"/>
      <c r="C7" s="44"/>
      <c r="D7" s="44"/>
      <c r="E7" s="44"/>
    </row>
    <row r="8" spans="1:5" ht="13.9" customHeight="1" x14ac:dyDescent="0.25">
      <c r="A8" s="38" t="s">
        <v>57</v>
      </c>
      <c r="B8" s="38"/>
      <c r="C8" s="38"/>
      <c r="D8" s="38"/>
      <c r="E8" s="38"/>
    </row>
    <row r="9" spans="1:5" ht="26.25" customHeight="1" x14ac:dyDescent="0.25">
      <c r="A9" s="45" t="s">
        <v>14</v>
      </c>
      <c r="B9" s="46"/>
      <c r="C9" s="46"/>
      <c r="D9" s="46"/>
      <c r="E9" s="46"/>
    </row>
    <row r="10" spans="1:5" ht="30.75" customHeight="1" x14ac:dyDescent="0.25">
      <c r="A10" s="38" t="s">
        <v>55</v>
      </c>
      <c r="B10" s="38"/>
      <c r="C10" s="38"/>
      <c r="D10" s="38"/>
      <c r="E10" s="38"/>
    </row>
    <row r="11" spans="1:5" ht="14.25" customHeight="1" x14ac:dyDescent="0.25">
      <c r="A11" s="44" t="s">
        <v>15</v>
      </c>
      <c r="B11" s="47"/>
      <c r="C11" s="47"/>
      <c r="D11" s="47"/>
      <c r="E11" s="47"/>
    </row>
    <row r="12" spans="1:5" ht="13.9" customHeight="1" x14ac:dyDescent="0.25">
      <c r="A12" s="38" t="s">
        <v>22</v>
      </c>
      <c r="B12" s="38"/>
      <c r="C12" s="38"/>
      <c r="D12" s="38"/>
      <c r="E12" s="38"/>
    </row>
    <row r="13" spans="1:5" x14ac:dyDescent="0.25">
      <c r="A13" s="44" t="s">
        <v>2</v>
      </c>
      <c r="B13" s="47"/>
      <c r="C13" s="47"/>
      <c r="D13" s="47"/>
      <c r="E13" s="47"/>
    </row>
    <row r="14" spans="1:5" ht="14.25" customHeight="1" x14ac:dyDescent="0.25">
      <c r="A14" s="38" t="s">
        <v>44</v>
      </c>
      <c r="B14" s="38"/>
      <c r="C14" s="38"/>
      <c r="D14" s="38"/>
      <c r="E14" s="38"/>
    </row>
    <row r="15" spans="1:5" ht="13.9" customHeight="1" x14ac:dyDescent="0.25">
      <c r="A15" s="44" t="s">
        <v>16</v>
      </c>
      <c r="B15" s="47"/>
      <c r="C15" s="47"/>
      <c r="D15" s="47"/>
      <c r="E15" s="47"/>
    </row>
    <row r="16" spans="1:5" ht="32.25" customHeight="1" x14ac:dyDescent="0.25">
      <c r="A16" s="38" t="s">
        <v>17</v>
      </c>
      <c r="B16" s="38"/>
      <c r="C16" s="38"/>
      <c r="D16" s="38"/>
      <c r="E16" s="38"/>
    </row>
    <row r="17" spans="1:7" ht="58.15" customHeight="1" x14ac:dyDescent="0.25">
      <c r="A17" s="38" t="s">
        <v>36</v>
      </c>
      <c r="B17" s="38"/>
      <c r="C17" s="38"/>
      <c r="D17" s="38"/>
      <c r="E17" s="38"/>
    </row>
    <row r="18" spans="1:7" ht="36.75" customHeight="1" x14ac:dyDescent="0.25">
      <c r="A18" s="49" t="s">
        <v>37</v>
      </c>
      <c r="B18" s="49"/>
      <c r="C18" s="49"/>
      <c r="D18" s="49"/>
      <c r="E18" s="49"/>
    </row>
    <row r="19" spans="1:7" x14ac:dyDescent="0.25">
      <c r="A19" s="49"/>
      <c r="B19" s="49"/>
      <c r="C19" s="49"/>
      <c r="D19" s="49"/>
      <c r="E19" s="49"/>
      <c r="F19" s="2">
        <v>1147.3</v>
      </c>
      <c r="G19" s="2">
        <v>3</v>
      </c>
    </row>
    <row r="20" spans="1:7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8.25" x14ac:dyDescent="0.25">
      <c r="A21" s="18" t="s">
        <v>43</v>
      </c>
      <c r="B21" s="7" t="s">
        <v>41</v>
      </c>
      <c r="C21" s="3" t="s">
        <v>4</v>
      </c>
      <c r="D21" s="3">
        <v>15.5</v>
      </c>
      <c r="E21" s="6">
        <f>D21*F19*G19</f>
        <v>53349.45</v>
      </c>
    </row>
    <row r="22" spans="1:7" x14ac:dyDescent="0.25">
      <c r="A22" s="5" t="s">
        <v>42</v>
      </c>
      <c r="B22" s="7" t="s">
        <v>23</v>
      </c>
      <c r="C22" s="3" t="s">
        <v>4</v>
      </c>
      <c r="D22" s="3">
        <v>4.68</v>
      </c>
      <c r="E22" s="6">
        <f>D22*F19*G19</f>
        <v>16108.091999999999</v>
      </c>
    </row>
    <row r="23" spans="1:7" x14ac:dyDescent="0.25">
      <c r="A23" s="5" t="s">
        <v>24</v>
      </c>
      <c r="B23" s="7" t="s">
        <v>66</v>
      </c>
      <c r="C23" s="3" t="s">
        <v>25</v>
      </c>
      <c r="D23" s="3"/>
      <c r="E23" s="6">
        <v>284.89999999999998</v>
      </c>
    </row>
    <row r="24" spans="1:7" x14ac:dyDescent="0.25">
      <c r="A24" s="5"/>
      <c r="B24" s="7"/>
      <c r="C24" s="3"/>
      <c r="D24" s="3"/>
      <c r="E24" s="6"/>
    </row>
    <row r="25" spans="1:7" s="11" customFormat="1" ht="15.75" x14ac:dyDescent="0.25">
      <c r="A25" s="32" t="s">
        <v>38</v>
      </c>
      <c r="B25" s="8"/>
      <c r="C25" s="9"/>
      <c r="D25" s="9"/>
      <c r="E25" s="10">
        <f>SUM(E21:E24)</f>
        <v>69742.441999999995</v>
      </c>
    </row>
    <row r="26" spans="1:7" s="11" customFormat="1" ht="15.75" x14ac:dyDescent="0.25">
      <c r="A26" s="33"/>
      <c r="B26" s="34"/>
      <c r="C26" s="35"/>
      <c r="D26" s="35"/>
      <c r="E26" s="36"/>
    </row>
    <row r="27" spans="1:7" ht="30.75" customHeight="1" x14ac:dyDescent="0.25">
      <c r="A27" s="50" t="s">
        <v>67</v>
      </c>
      <c r="B27" s="50"/>
      <c r="C27" s="50"/>
      <c r="D27" s="50"/>
      <c r="E27" s="50"/>
    </row>
    <row r="28" spans="1:7" ht="30.75" customHeight="1" x14ac:dyDescent="0.25">
      <c r="A28" s="38" t="s">
        <v>21</v>
      </c>
      <c r="B28" s="38"/>
      <c r="C28" s="38"/>
      <c r="D28" s="38"/>
      <c r="E28" s="38"/>
    </row>
    <row r="29" spans="1:7" x14ac:dyDescent="0.25">
      <c r="A29" s="38" t="s">
        <v>20</v>
      </c>
      <c r="B29" s="38"/>
      <c r="C29" s="38"/>
      <c r="D29" s="38"/>
      <c r="E29" s="38"/>
    </row>
    <row r="30" spans="1:7" ht="32.25" customHeight="1" x14ac:dyDescent="0.25">
      <c r="A30" s="38" t="s">
        <v>26</v>
      </c>
      <c r="B30" s="38"/>
      <c r="C30" s="38"/>
      <c r="D30" s="38"/>
      <c r="E30" s="38"/>
    </row>
    <row r="31" spans="1:7" x14ac:dyDescent="0.25">
      <c r="A31" s="48" t="s">
        <v>5</v>
      </c>
      <c r="B31" s="48"/>
      <c r="C31" s="48"/>
      <c r="D31" s="48"/>
      <c r="E31" s="48"/>
    </row>
    <row r="32" spans="1:7" x14ac:dyDescent="0.25">
      <c r="A32" s="38" t="s">
        <v>18</v>
      </c>
      <c r="B32" s="38"/>
      <c r="C32" s="38"/>
      <c r="D32" s="38"/>
      <c r="E32" s="38"/>
    </row>
    <row r="33" spans="1:5" x14ac:dyDescent="0.25">
      <c r="A33" s="51" t="s">
        <v>46</v>
      </c>
      <c r="B33" s="51"/>
      <c r="C33" s="51"/>
      <c r="D33" s="51"/>
      <c r="E33" s="51"/>
    </row>
    <row r="34" spans="1:5" x14ac:dyDescent="0.25">
      <c r="B34" s="52" t="s">
        <v>19</v>
      </c>
      <c r="C34" s="52"/>
      <c r="D34" s="52"/>
      <c r="E34" s="4" t="s">
        <v>6</v>
      </c>
    </row>
    <row r="35" spans="1:5" x14ac:dyDescent="0.25">
      <c r="A35" s="30"/>
      <c r="B35" s="30"/>
      <c r="C35" s="30"/>
      <c r="D35" s="30"/>
      <c r="E35" s="30"/>
    </row>
    <row r="36" spans="1:5" x14ac:dyDescent="0.25">
      <c r="A36" s="51" t="s">
        <v>56</v>
      </c>
      <c r="B36" s="51"/>
      <c r="C36" s="51"/>
      <c r="D36" s="51"/>
      <c r="E36" s="51"/>
    </row>
    <row r="37" spans="1:5" x14ac:dyDescent="0.25">
      <c r="B37" s="52" t="s">
        <v>19</v>
      </c>
      <c r="C37" s="52"/>
      <c r="D37" s="52"/>
      <c r="E37" s="4" t="s">
        <v>6</v>
      </c>
    </row>
    <row r="38" spans="1:5" x14ac:dyDescent="0.25">
      <c r="A38" s="16" t="s">
        <v>31</v>
      </c>
    </row>
    <row r="39" spans="1:5" x14ac:dyDescent="0.25">
      <c r="A39" s="11" t="s">
        <v>27</v>
      </c>
    </row>
    <row r="40" spans="1:5" x14ac:dyDescent="0.25">
      <c r="A40" s="2" t="s">
        <v>40</v>
      </c>
      <c r="B40" s="12">
        <f>'2кв'!B46</f>
        <v>160611.478</v>
      </c>
    </row>
    <row r="41" spans="1:5" x14ac:dyDescent="0.25">
      <c r="A41" s="37" t="s">
        <v>68</v>
      </c>
      <c r="B41" s="14"/>
    </row>
    <row r="42" spans="1:5" x14ac:dyDescent="0.25">
      <c r="A42" s="2" t="s">
        <v>28</v>
      </c>
      <c r="B42" s="14">
        <v>82234.78</v>
      </c>
    </row>
    <row r="43" spans="1:5" x14ac:dyDescent="0.25">
      <c r="B43" s="14"/>
    </row>
    <row r="44" spans="1:5" x14ac:dyDescent="0.25">
      <c r="A44" s="2" t="s">
        <v>33</v>
      </c>
      <c r="B44" s="14">
        <f>E25</f>
        <v>69742.441999999995</v>
      </c>
    </row>
    <row r="45" spans="1:5" x14ac:dyDescent="0.25">
      <c r="A45" s="15" t="s">
        <v>29</v>
      </c>
      <c r="B45" s="12">
        <f>B40+B42-B44</f>
        <v>173103.81599999999</v>
      </c>
      <c r="D45" s="2" t="s">
        <v>32</v>
      </c>
    </row>
  </sheetData>
  <mergeCells count="28">
    <mergeCell ref="A33:E33"/>
    <mergeCell ref="B34:D34"/>
    <mergeCell ref="A36:E36"/>
    <mergeCell ref="B37:D37"/>
    <mergeCell ref="A27:E27"/>
    <mergeCell ref="A28:E28"/>
    <mergeCell ref="A29:E29"/>
    <mergeCell ref="A30:E30"/>
    <mergeCell ref="A31:E31"/>
    <mergeCell ref="A32:E3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35" zoomScaleSheetLayoutView="100" workbookViewId="0">
      <selection activeCell="A25" sqref="A25: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64.28515625" style="2" customWidth="1"/>
    <col min="9" max="16384" width="9.140625" style="2"/>
  </cols>
  <sheetData>
    <row r="1" spans="1:5" ht="15.75" x14ac:dyDescent="0.25">
      <c r="A1" s="39" t="s">
        <v>11</v>
      </c>
      <c r="B1" s="39"/>
      <c r="C1" s="39"/>
      <c r="D1" s="39"/>
      <c r="E1" s="39"/>
    </row>
    <row r="2" spans="1:5" ht="38.25" customHeight="1" x14ac:dyDescent="0.25">
      <c r="A2" s="40" t="s">
        <v>12</v>
      </c>
      <c r="B2" s="41"/>
      <c r="C2" s="41"/>
      <c r="D2" s="41"/>
      <c r="E2" s="41"/>
    </row>
    <row r="3" spans="1:5" x14ac:dyDescent="0.25">
      <c r="A3" s="42" t="s">
        <v>69</v>
      </c>
      <c r="B3" s="42"/>
      <c r="C3" s="42"/>
      <c r="D3" s="42"/>
      <c r="E3" s="42"/>
    </row>
    <row r="4" spans="1:5" s="1" customFormat="1" ht="15.75" x14ac:dyDescent="0.25">
      <c r="A4" s="19" t="s">
        <v>13</v>
      </c>
      <c r="B4" s="20"/>
      <c r="C4" s="20"/>
      <c r="D4" s="23"/>
      <c r="E4" s="22" t="s">
        <v>70</v>
      </c>
    </row>
    <row r="5" spans="1:5" s="1" customFormat="1" ht="15.75" x14ac:dyDescent="0.25">
      <c r="A5" s="19"/>
      <c r="B5" s="20"/>
      <c r="C5" s="20"/>
      <c r="D5" s="23"/>
      <c r="E5" s="22"/>
    </row>
    <row r="6" spans="1:5" x14ac:dyDescent="0.25">
      <c r="A6" s="38" t="s">
        <v>0</v>
      </c>
      <c r="B6" s="38"/>
      <c r="C6" s="38"/>
      <c r="D6" s="38"/>
      <c r="E6" s="38"/>
    </row>
    <row r="7" spans="1:5" ht="13.9" customHeight="1" x14ac:dyDescent="0.25">
      <c r="A7" s="43" t="s">
        <v>30</v>
      </c>
      <c r="B7" s="43"/>
      <c r="C7" s="43"/>
      <c r="D7" s="43"/>
      <c r="E7" s="43"/>
    </row>
    <row r="8" spans="1:5" ht="15.75" customHeight="1" x14ac:dyDescent="0.25">
      <c r="A8" s="44" t="s">
        <v>1</v>
      </c>
      <c r="B8" s="44"/>
      <c r="C8" s="44"/>
      <c r="D8" s="44"/>
      <c r="E8" s="44"/>
    </row>
    <row r="9" spans="1:5" ht="13.9" customHeight="1" x14ac:dyDescent="0.25">
      <c r="A9" s="38" t="s">
        <v>57</v>
      </c>
      <c r="B9" s="38"/>
      <c r="C9" s="38"/>
      <c r="D9" s="38"/>
      <c r="E9" s="38"/>
    </row>
    <row r="10" spans="1:5" ht="26.25" customHeight="1" x14ac:dyDescent="0.25">
      <c r="A10" s="45" t="s">
        <v>14</v>
      </c>
      <c r="B10" s="46"/>
      <c r="C10" s="46"/>
      <c r="D10" s="46"/>
      <c r="E10" s="46"/>
    </row>
    <row r="11" spans="1:5" ht="30.75" customHeight="1" x14ac:dyDescent="0.25">
      <c r="A11" s="38" t="s">
        <v>55</v>
      </c>
      <c r="B11" s="38"/>
      <c r="C11" s="38"/>
      <c r="D11" s="38"/>
      <c r="E11" s="38"/>
    </row>
    <row r="12" spans="1:5" ht="14.25" customHeight="1" x14ac:dyDescent="0.25">
      <c r="A12" s="44" t="s">
        <v>15</v>
      </c>
      <c r="B12" s="47"/>
      <c r="C12" s="47"/>
      <c r="D12" s="47"/>
      <c r="E12" s="47"/>
    </row>
    <row r="13" spans="1:5" ht="13.9" customHeight="1" x14ac:dyDescent="0.25">
      <c r="A13" s="38" t="s">
        <v>22</v>
      </c>
      <c r="B13" s="38"/>
      <c r="C13" s="38"/>
      <c r="D13" s="38"/>
      <c r="E13" s="38"/>
    </row>
    <row r="14" spans="1:5" x14ac:dyDescent="0.25">
      <c r="A14" s="44" t="s">
        <v>2</v>
      </c>
      <c r="B14" s="47"/>
      <c r="C14" s="47"/>
      <c r="D14" s="47"/>
      <c r="E14" s="47"/>
    </row>
    <row r="15" spans="1:5" ht="14.25" customHeight="1" x14ac:dyDescent="0.25">
      <c r="A15" s="38" t="s">
        <v>44</v>
      </c>
      <c r="B15" s="38"/>
      <c r="C15" s="38"/>
      <c r="D15" s="38"/>
      <c r="E15" s="38"/>
    </row>
    <row r="16" spans="1:5" ht="13.9" customHeight="1" x14ac:dyDescent="0.25">
      <c r="A16" s="44" t="s">
        <v>16</v>
      </c>
      <c r="B16" s="47"/>
      <c r="C16" s="47"/>
      <c r="D16" s="47"/>
      <c r="E16" s="47"/>
    </row>
    <row r="17" spans="1:7" ht="32.25" customHeight="1" x14ac:dyDescent="0.25">
      <c r="A17" s="38" t="s">
        <v>17</v>
      </c>
      <c r="B17" s="38"/>
      <c r="C17" s="38"/>
      <c r="D17" s="38"/>
      <c r="E17" s="38"/>
    </row>
    <row r="18" spans="1:7" ht="58.15" customHeight="1" x14ac:dyDescent="0.25">
      <c r="A18" s="38" t="s">
        <v>36</v>
      </c>
      <c r="B18" s="38"/>
      <c r="C18" s="38"/>
      <c r="D18" s="38"/>
      <c r="E18" s="38"/>
    </row>
    <row r="19" spans="1:7" ht="36.75" customHeight="1" x14ac:dyDescent="0.25">
      <c r="A19" s="49" t="s">
        <v>37</v>
      </c>
      <c r="B19" s="49"/>
      <c r="C19" s="49"/>
      <c r="D19" s="49"/>
      <c r="E19" s="49"/>
    </row>
    <row r="20" spans="1:7" x14ac:dyDescent="0.25">
      <c r="A20" s="49"/>
      <c r="B20" s="49"/>
      <c r="C20" s="49"/>
      <c r="D20" s="49"/>
      <c r="E20" s="49"/>
      <c r="F20" s="2">
        <v>1147.3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8" t="s">
        <v>43</v>
      </c>
      <c r="B22" s="7" t="s">
        <v>41</v>
      </c>
      <c r="C22" s="3" t="s">
        <v>4</v>
      </c>
      <c r="D22" s="3">
        <v>15.5</v>
      </c>
      <c r="E22" s="6">
        <f>D22*F20*G20</f>
        <v>53349.45</v>
      </c>
    </row>
    <row r="23" spans="1:7" x14ac:dyDescent="0.25">
      <c r="A23" s="5" t="s">
        <v>42</v>
      </c>
      <c r="B23" s="7" t="s">
        <v>23</v>
      </c>
      <c r="C23" s="3" t="s">
        <v>4</v>
      </c>
      <c r="D23" s="3">
        <v>4.68</v>
      </c>
      <c r="E23" s="6">
        <f>D23*F20*G20</f>
        <v>16108.091999999999</v>
      </c>
    </row>
    <row r="24" spans="1:7" x14ac:dyDescent="0.25">
      <c r="A24" s="5" t="s">
        <v>24</v>
      </c>
      <c r="B24" s="7" t="s">
        <v>71</v>
      </c>
      <c r="C24" s="3" t="s">
        <v>25</v>
      </c>
      <c r="D24" s="3"/>
      <c r="E24" s="6">
        <v>665</v>
      </c>
    </row>
    <row r="25" spans="1:7" ht="30" x14ac:dyDescent="0.25">
      <c r="A25" s="53" t="s">
        <v>72</v>
      </c>
      <c r="B25" s="7" t="s">
        <v>74</v>
      </c>
      <c r="C25" s="3" t="s">
        <v>25</v>
      </c>
      <c r="D25" s="3"/>
      <c r="E25" s="6">
        <v>10289.07</v>
      </c>
    </row>
    <row r="26" spans="1:7" ht="15.75" x14ac:dyDescent="0.25">
      <c r="A26" s="54" t="s">
        <v>73</v>
      </c>
      <c r="B26" s="7" t="s">
        <v>75</v>
      </c>
      <c r="C26" s="3" t="s">
        <v>25</v>
      </c>
      <c r="D26" s="3"/>
      <c r="E26" s="6">
        <v>38672.620000000003</v>
      </c>
    </row>
    <row r="27" spans="1:7" x14ac:dyDescent="0.25">
      <c r="A27" s="5"/>
      <c r="B27" s="7"/>
      <c r="C27" s="3"/>
      <c r="D27" s="3"/>
      <c r="E27" s="6"/>
    </row>
    <row r="28" spans="1:7" s="11" customFormat="1" ht="15.75" x14ac:dyDescent="0.25">
      <c r="A28" s="32" t="s">
        <v>38</v>
      </c>
      <c r="B28" s="8"/>
      <c r="C28" s="9"/>
      <c r="D28" s="9"/>
      <c r="E28" s="10">
        <f>SUM(E22:E27)</f>
        <v>119084.23199999999</v>
      </c>
    </row>
    <row r="29" spans="1:7" s="11" customFormat="1" ht="15.75" x14ac:dyDescent="0.25">
      <c r="A29" s="33"/>
      <c r="B29" s="34"/>
      <c r="C29" s="35"/>
      <c r="D29" s="35"/>
      <c r="E29" s="36"/>
    </row>
    <row r="30" spans="1:7" ht="30.75" customHeight="1" x14ac:dyDescent="0.25">
      <c r="A30" s="50" t="s">
        <v>76</v>
      </c>
      <c r="B30" s="50"/>
      <c r="C30" s="50"/>
      <c r="D30" s="50"/>
      <c r="E30" s="50"/>
    </row>
    <row r="31" spans="1:7" ht="30.75" customHeight="1" x14ac:dyDescent="0.25">
      <c r="A31" s="38" t="s">
        <v>21</v>
      </c>
      <c r="B31" s="38"/>
      <c r="C31" s="38"/>
      <c r="D31" s="38"/>
      <c r="E31" s="38"/>
    </row>
    <row r="32" spans="1:7" x14ac:dyDescent="0.25">
      <c r="A32" s="38" t="s">
        <v>20</v>
      </c>
      <c r="B32" s="38"/>
      <c r="C32" s="38"/>
      <c r="D32" s="38"/>
      <c r="E32" s="38"/>
    </row>
    <row r="33" spans="1:5" ht="32.25" customHeight="1" x14ac:dyDescent="0.25">
      <c r="A33" s="38" t="s">
        <v>26</v>
      </c>
      <c r="B33" s="38"/>
      <c r="C33" s="38"/>
      <c r="D33" s="38"/>
      <c r="E33" s="38"/>
    </row>
    <row r="34" spans="1:5" x14ac:dyDescent="0.25">
      <c r="A34" s="48" t="s">
        <v>5</v>
      </c>
      <c r="B34" s="48"/>
      <c r="C34" s="48"/>
      <c r="D34" s="48"/>
      <c r="E34" s="48"/>
    </row>
    <row r="35" spans="1:5" x14ac:dyDescent="0.25">
      <c r="A35" s="38" t="s">
        <v>18</v>
      </c>
      <c r="B35" s="38"/>
      <c r="C35" s="38"/>
      <c r="D35" s="38"/>
      <c r="E35" s="38"/>
    </row>
    <row r="36" spans="1:5" x14ac:dyDescent="0.25">
      <c r="A36" s="51" t="s">
        <v>46</v>
      </c>
      <c r="B36" s="51"/>
      <c r="C36" s="51"/>
      <c r="D36" s="51"/>
      <c r="E36" s="51"/>
    </row>
    <row r="37" spans="1:5" x14ac:dyDescent="0.25">
      <c r="B37" s="52" t="s">
        <v>19</v>
      </c>
      <c r="C37" s="52"/>
      <c r="D37" s="52"/>
      <c r="E37" s="4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51" t="s">
        <v>56</v>
      </c>
      <c r="B39" s="51"/>
      <c r="C39" s="51"/>
      <c r="D39" s="51"/>
      <c r="E39" s="51"/>
    </row>
    <row r="40" spans="1:5" x14ac:dyDescent="0.25">
      <c r="B40" s="52" t="s">
        <v>19</v>
      </c>
      <c r="C40" s="52"/>
      <c r="D40" s="52"/>
      <c r="E40" s="4" t="s">
        <v>6</v>
      </c>
    </row>
    <row r="41" spans="1:5" x14ac:dyDescent="0.25">
      <c r="A41" s="16" t="s">
        <v>31</v>
      </c>
    </row>
    <row r="42" spans="1:5" x14ac:dyDescent="0.25">
      <c r="A42" s="11" t="s">
        <v>27</v>
      </c>
    </row>
    <row r="43" spans="1:5" x14ac:dyDescent="0.25">
      <c r="A43" s="2" t="s">
        <v>40</v>
      </c>
      <c r="B43" s="12">
        <f>'3кв'!B45</f>
        <v>173103.81599999999</v>
      </c>
    </row>
    <row r="44" spans="1:5" x14ac:dyDescent="0.25">
      <c r="A44" s="37" t="s">
        <v>68</v>
      </c>
      <c r="B44" s="14"/>
    </row>
    <row r="45" spans="1:5" x14ac:dyDescent="0.25">
      <c r="A45" s="2" t="s">
        <v>28</v>
      </c>
      <c r="B45" s="14">
        <v>83672.61</v>
      </c>
    </row>
    <row r="46" spans="1:5" x14ac:dyDescent="0.25">
      <c r="B46" s="14"/>
    </row>
    <row r="47" spans="1:5" x14ac:dyDescent="0.25">
      <c r="A47" s="2" t="s">
        <v>33</v>
      </c>
      <c r="B47" s="14">
        <f>E28</f>
        <v>119084.23199999999</v>
      </c>
    </row>
    <row r="48" spans="1:5" x14ac:dyDescent="0.25">
      <c r="A48" s="15" t="s">
        <v>29</v>
      </c>
      <c r="B48" s="12">
        <f>B43+B45-B47</f>
        <v>137692.19399999999</v>
      </c>
      <c r="D48" s="2" t="s">
        <v>32</v>
      </c>
    </row>
  </sheetData>
  <mergeCells count="28">
    <mergeCell ref="A36:E36"/>
    <mergeCell ref="B37:D37"/>
    <mergeCell ref="A39:E39"/>
    <mergeCell ref="B40:D40"/>
    <mergeCell ref="A30:E30"/>
    <mergeCell ref="A31:E31"/>
    <mergeCell ref="A32:E32"/>
    <mergeCell ref="A33:E33"/>
    <mergeCell ref="A34:E34"/>
    <mergeCell ref="A35:E35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zoomScaleSheetLayoutView="100" workbookViewId="0">
      <selection activeCell="C22" sqref="C22"/>
    </sheetView>
  </sheetViews>
  <sheetFormatPr defaultRowHeight="15.75" x14ac:dyDescent="0.25"/>
  <cols>
    <col min="1" max="1" width="10.5703125" style="57" customWidth="1"/>
    <col min="2" max="2" width="62.5703125" style="57" customWidth="1"/>
    <col min="3" max="3" width="15.28515625" style="57" customWidth="1"/>
    <col min="4" max="4" width="11.85546875" style="57" customWidth="1"/>
    <col min="5" max="5" width="14.7109375" style="57" customWidth="1"/>
    <col min="6" max="6" width="12.42578125" style="57" customWidth="1"/>
    <col min="7" max="7" width="12" style="57" customWidth="1"/>
    <col min="8" max="8" width="13.5703125" style="57" customWidth="1"/>
    <col min="9" max="16384" width="9.140625" style="57"/>
  </cols>
  <sheetData>
    <row r="1" spans="1:5" x14ac:dyDescent="0.25">
      <c r="A1" s="55" t="s">
        <v>77</v>
      </c>
      <c r="B1" s="55"/>
      <c r="C1" s="55"/>
      <c r="D1" s="56"/>
    </row>
    <row r="2" spans="1:5" x14ac:dyDescent="0.25">
      <c r="A2" s="58" t="s">
        <v>78</v>
      </c>
      <c r="B2" s="58"/>
      <c r="C2" s="58"/>
      <c r="D2" s="13"/>
    </row>
    <row r="3" spans="1:5" x14ac:dyDescent="0.25">
      <c r="A3" s="58" t="s">
        <v>79</v>
      </c>
      <c r="B3" s="58"/>
      <c r="C3" s="58"/>
      <c r="D3" s="13"/>
    </row>
    <row r="4" spans="1:5" x14ac:dyDescent="0.25">
      <c r="A4" s="55" t="s">
        <v>99</v>
      </c>
      <c r="B4" s="55"/>
      <c r="C4" s="55"/>
      <c r="D4" s="56"/>
    </row>
    <row r="5" spans="1:5" x14ac:dyDescent="0.25">
      <c r="A5" s="59"/>
      <c r="B5" s="59"/>
      <c r="C5" s="59"/>
      <c r="D5" s="1"/>
    </row>
    <row r="6" spans="1:5" x14ac:dyDescent="0.25">
      <c r="A6" s="13"/>
      <c r="B6" s="60" t="s">
        <v>80</v>
      </c>
      <c r="C6" s="61">
        <f>'1кв'!B40</f>
        <v>144289.19</v>
      </c>
      <c r="D6" s="62"/>
    </row>
    <row r="7" spans="1:5" x14ac:dyDescent="0.25">
      <c r="A7" s="63" t="s">
        <v>81</v>
      </c>
      <c r="B7" s="60" t="s">
        <v>100</v>
      </c>
      <c r="C7" s="61"/>
      <c r="D7" s="62"/>
    </row>
    <row r="8" spans="1:5" x14ac:dyDescent="0.25">
      <c r="B8" s="64" t="s">
        <v>82</v>
      </c>
      <c r="C8" s="65">
        <f>'1кв'!B42+'2кв'!B43+'3кв'!B42+'4кв'!B45</f>
        <v>316867.73000000004</v>
      </c>
      <c r="D8" s="66"/>
    </row>
    <row r="9" spans="1:5" x14ac:dyDescent="0.25">
      <c r="A9" s="67"/>
      <c r="B9" s="64" t="s">
        <v>83</v>
      </c>
      <c r="C9" s="68">
        <f>SUM(C8:C8)</f>
        <v>316867.73000000004</v>
      </c>
      <c r="D9" s="62"/>
    </row>
    <row r="10" spans="1:5" x14ac:dyDescent="0.25">
      <c r="A10" s="1"/>
      <c r="B10" s="69"/>
      <c r="C10" s="69"/>
      <c r="D10" s="70"/>
    </row>
    <row r="11" spans="1:5" x14ac:dyDescent="0.25">
      <c r="A11" s="71" t="s">
        <v>84</v>
      </c>
      <c r="B11" s="72" t="s">
        <v>85</v>
      </c>
      <c r="C11" s="65">
        <f>'1кв'!E21+'2кв'!E21+'3кв'!E21+'4кв'!E22</f>
        <v>203622.804</v>
      </c>
      <c r="D11" s="70"/>
    </row>
    <row r="12" spans="1:5" x14ac:dyDescent="0.25">
      <c r="A12" s="71"/>
      <c r="B12" s="73" t="s">
        <v>42</v>
      </c>
      <c r="C12" s="65">
        <f>'1кв'!E22+'2кв'!E22+'3кв'!E22+'4кв'!E23</f>
        <v>62229.551999999996</v>
      </c>
      <c r="D12" s="70"/>
    </row>
    <row r="13" spans="1:5" x14ac:dyDescent="0.25">
      <c r="A13" s="1"/>
      <c r="B13" s="73" t="s">
        <v>24</v>
      </c>
      <c r="C13" s="65">
        <f>'1кв'!E23+'2кв'!E23+'3кв'!E23+'4кв'!E24</f>
        <v>4005.2000000000003</v>
      </c>
      <c r="D13" s="70"/>
      <c r="E13" s="74"/>
    </row>
    <row r="14" spans="1:5" x14ac:dyDescent="0.25">
      <c r="A14" s="71"/>
      <c r="B14" s="75" t="s">
        <v>101</v>
      </c>
      <c r="C14" s="65">
        <f>'2кв'!E24+'2кв'!E25</f>
        <v>3640.98</v>
      </c>
      <c r="D14" s="70"/>
    </row>
    <row r="15" spans="1:5" x14ac:dyDescent="0.25">
      <c r="A15" s="71"/>
      <c r="B15" s="76" t="s">
        <v>86</v>
      </c>
      <c r="C15" s="65">
        <f>SUM(C16:C20)</f>
        <v>49966.19</v>
      </c>
      <c r="D15" s="70"/>
    </row>
    <row r="16" spans="1:5" x14ac:dyDescent="0.25">
      <c r="A16" s="71"/>
      <c r="B16" s="76" t="s">
        <v>87</v>
      </c>
      <c r="C16" s="65">
        <v>0</v>
      </c>
      <c r="D16" s="70"/>
    </row>
    <row r="17" spans="1:5" ht="31.5" x14ac:dyDescent="0.25">
      <c r="A17" s="71"/>
      <c r="B17" s="76" t="s">
        <v>102</v>
      </c>
      <c r="C17" s="65">
        <f>'1кв'!E24</f>
        <v>1004.5</v>
      </c>
      <c r="D17" s="70"/>
    </row>
    <row r="18" spans="1:5" x14ac:dyDescent="0.25">
      <c r="A18" s="71"/>
      <c r="B18" s="76" t="s">
        <v>103</v>
      </c>
      <c r="C18" s="65">
        <f>'4кв'!E25</f>
        <v>10289.07</v>
      </c>
      <c r="D18" s="70"/>
    </row>
    <row r="19" spans="1:5" x14ac:dyDescent="0.25">
      <c r="A19" s="71" t="s">
        <v>18</v>
      </c>
      <c r="B19" s="76" t="s">
        <v>104</v>
      </c>
      <c r="C19" s="65">
        <f>'4кв'!E26</f>
        <v>38672.620000000003</v>
      </c>
      <c r="D19" s="70"/>
    </row>
    <row r="20" spans="1:5" x14ac:dyDescent="0.25">
      <c r="A20" s="71"/>
      <c r="B20" s="76"/>
      <c r="C20" s="65"/>
      <c r="D20" s="70"/>
    </row>
    <row r="21" spans="1:5" x14ac:dyDescent="0.25">
      <c r="A21" s="1"/>
      <c r="B21" s="77" t="s">
        <v>88</v>
      </c>
      <c r="C21" s="68">
        <f>SUM(C11:C15)</f>
        <v>323464.72600000002</v>
      </c>
      <c r="D21" s="70"/>
      <c r="E21" s="74"/>
    </row>
    <row r="22" spans="1:5" x14ac:dyDescent="0.25">
      <c r="A22" s="1"/>
      <c r="B22" s="77" t="s">
        <v>89</v>
      </c>
      <c r="C22" s="68">
        <f>C6+C9-C21</f>
        <v>137692.19400000002</v>
      </c>
      <c r="D22" s="70"/>
    </row>
    <row r="23" spans="1:5" x14ac:dyDescent="0.25">
      <c r="A23" s="1"/>
      <c r="B23" s="63"/>
      <c r="C23" s="63"/>
      <c r="D23" s="70"/>
    </row>
    <row r="24" spans="1:5" x14ac:dyDescent="0.25">
      <c r="A24" s="1"/>
      <c r="B24" s="78" t="s">
        <v>90</v>
      </c>
      <c r="C24" s="78"/>
      <c r="D24" s="70"/>
    </row>
    <row r="25" spans="1:5" x14ac:dyDescent="0.25">
      <c r="A25" s="1"/>
      <c r="B25" s="78" t="s">
        <v>91</v>
      </c>
      <c r="C25" s="79">
        <v>24042.34</v>
      </c>
      <c r="D25" s="70"/>
    </row>
    <row r="26" spans="1:5" x14ac:dyDescent="0.25">
      <c r="A26" s="1"/>
      <c r="B26" s="80" t="s">
        <v>92</v>
      </c>
      <c r="C26" s="81">
        <v>27890.87</v>
      </c>
      <c r="D26" s="70"/>
    </row>
    <row r="27" spans="1:5" x14ac:dyDescent="0.25">
      <c r="A27" s="1"/>
      <c r="B27" s="78" t="s">
        <v>93</v>
      </c>
      <c r="C27" s="82">
        <f>C26-C25</f>
        <v>3848.5299999999988</v>
      </c>
      <c r="D27" s="70"/>
    </row>
    <row r="28" spans="1:5" x14ac:dyDescent="0.25">
      <c r="A28" s="1"/>
      <c r="B28" s="63"/>
      <c r="C28" s="63"/>
      <c r="D28" s="70"/>
    </row>
    <row r="29" spans="1:5" x14ac:dyDescent="0.25">
      <c r="A29" s="1"/>
      <c r="B29" s="63"/>
      <c r="C29" s="63"/>
      <c r="D29" s="70"/>
    </row>
    <row r="30" spans="1:5" x14ac:dyDescent="0.25">
      <c r="A30" s="1"/>
      <c r="B30" s="63"/>
      <c r="C30" s="63"/>
      <c r="D30" s="70"/>
    </row>
    <row r="31" spans="1:5" x14ac:dyDescent="0.25">
      <c r="A31" s="1"/>
      <c r="B31" s="63"/>
      <c r="C31" s="63"/>
      <c r="D31" s="70"/>
    </row>
    <row r="32" spans="1:5" x14ac:dyDescent="0.25">
      <c r="A32" s="1" t="s">
        <v>94</v>
      </c>
      <c r="B32" s="63" t="s">
        <v>95</v>
      </c>
      <c r="C32" s="63"/>
      <c r="D32" s="70"/>
    </row>
    <row r="33" spans="1:4" x14ac:dyDescent="0.25">
      <c r="A33" s="1"/>
      <c r="B33" s="63" t="s">
        <v>96</v>
      </c>
      <c r="C33" s="63"/>
      <c r="D33" s="70"/>
    </row>
    <row r="34" spans="1:4" x14ac:dyDescent="0.25">
      <c r="A34" s="1"/>
      <c r="B34" s="63" t="s">
        <v>97</v>
      </c>
      <c r="C34" s="63"/>
      <c r="D34" s="70"/>
    </row>
    <row r="35" spans="1:4" x14ac:dyDescent="0.25">
      <c r="A35" s="1"/>
      <c r="B35" s="63"/>
      <c r="C35" s="63"/>
      <c r="D35" s="70"/>
    </row>
    <row r="36" spans="1:4" x14ac:dyDescent="0.25">
      <c r="A36" s="1"/>
      <c r="B36" s="63"/>
      <c r="C36" s="63"/>
      <c r="D36" s="70"/>
    </row>
    <row r="37" spans="1:4" x14ac:dyDescent="0.25">
      <c r="A37" s="1"/>
      <c r="B37" s="63" t="s">
        <v>98</v>
      </c>
      <c r="C37" s="63"/>
      <c r="D37" s="70"/>
    </row>
    <row r="38" spans="1:4" x14ac:dyDescent="0.25">
      <c r="A38" s="1"/>
      <c r="B38" s="63"/>
      <c r="C38" s="63"/>
      <c r="D38" s="70"/>
    </row>
    <row r="39" spans="1:4" x14ac:dyDescent="0.25">
      <c r="A39" s="1"/>
      <c r="B39" s="63"/>
      <c r="C39" s="63"/>
      <c r="D39" s="70"/>
    </row>
    <row r="40" spans="1:4" x14ac:dyDescent="0.25">
      <c r="A40" s="1"/>
      <c r="B40" s="63"/>
      <c r="C40" s="63"/>
      <c r="D40" s="70"/>
    </row>
    <row r="41" spans="1:4" x14ac:dyDescent="0.25">
      <c r="A41" s="1"/>
      <c r="B41" s="63"/>
      <c r="C41" s="63"/>
      <c r="D41" s="70"/>
    </row>
  </sheetData>
  <mergeCells count="6">
    <mergeCell ref="A1:C1"/>
    <mergeCell ref="A2:C2"/>
    <mergeCell ref="A3:C3"/>
    <mergeCell ref="A4:C4"/>
    <mergeCell ref="A5:C5"/>
    <mergeCell ref="B10:C10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2025-02-26T12:45:13Z</dcterms:modified>
</cp:coreProperties>
</file>